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eG\Desktop\Parcours Emploi Compétences\"/>
    </mc:Choice>
  </mc:AlternateContent>
  <xr:revisionPtr revIDLastSave="0" documentId="13_ncr:1_{D8DC1C40-FA42-4A24-BD48-F3930D9EF707}" xr6:coauthVersionLast="38" xr6:coauthVersionMax="38" xr10:uidLastSave="{00000000-0000-0000-0000-000000000000}"/>
  <bookViews>
    <workbookView xWindow="0" yWindow="0" windowWidth="19200" windowHeight="10785" xr2:uid="{00000000-000D-0000-FFFF-FFFF00000000}"/>
  </bookViews>
  <sheets>
    <sheet name="CAE 20h" sheetId="1" r:id="rId1"/>
  </sheets>
  <definedNames>
    <definedName name="CGR">#REF!</definedName>
    <definedName name="CGR_PP">#REF!</definedName>
    <definedName name="CGR8PP">#REF!</definedName>
    <definedName name="CGROUPEPP">#REF!</definedName>
    <definedName name="CGRPP">#REF!</definedName>
    <definedName name="IJNET">#REF!</definedName>
    <definedName name="IRC">#REF!</definedName>
    <definedName name="MUT">#REF!</definedName>
    <definedName name="TNET">#REF!</definedName>
  </definedNames>
  <calcPr calcId="162913" calcMode="manual"/>
</workbook>
</file>

<file path=xl/calcChain.xml><?xml version="1.0" encoding="utf-8"?>
<calcChain xmlns="http://schemas.openxmlformats.org/spreadsheetml/2006/main">
  <c r="I52" i="1" l="1"/>
  <c r="I55" i="1" s="1"/>
  <c r="D28" i="1" l="1"/>
  <c r="I28" i="1"/>
  <c r="D42" i="1" l="1"/>
  <c r="G15" i="1" l="1"/>
  <c r="G17" i="1" l="1"/>
  <c r="D22" i="1" l="1"/>
  <c r="I22" i="1" s="1"/>
  <c r="D23" i="1"/>
  <c r="I23" i="1" s="1"/>
  <c r="D20" i="1"/>
  <c r="F20" i="1" s="1"/>
  <c r="D26" i="1"/>
  <c r="I26" i="1" s="1"/>
  <c r="D19" i="1"/>
  <c r="F19" i="1" s="1"/>
  <c r="D25" i="1"/>
  <c r="I25" i="1" s="1"/>
  <c r="D21" i="1"/>
  <c r="I21" i="1" s="1"/>
  <c r="D31" i="1"/>
  <c r="F31" i="1" s="1"/>
  <c r="D32" i="1"/>
  <c r="F32" i="1" s="1"/>
  <c r="D24" i="1"/>
  <c r="I24" i="1" s="1"/>
  <c r="G49" i="1"/>
  <c r="D30" i="1"/>
  <c r="F30" i="1" s="1"/>
  <c r="D27" i="1"/>
  <c r="E42" i="1"/>
  <c r="I27" i="1" l="1"/>
  <c r="I34" i="1" s="1"/>
  <c r="F27" i="1"/>
  <c r="F34" i="1" s="1"/>
  <c r="G37" i="1" s="1"/>
  <c r="I42" i="1" s="1"/>
  <c r="F42" i="1" s="1"/>
  <c r="H42" i="1" l="1"/>
  <c r="H49" i="1"/>
  <c r="I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CDG40</author>
  </authors>
  <commentList>
    <comment ref="E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CDG40: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SF</t>
        </r>
      </text>
    </comment>
    <comment ref="F1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CDG40: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SF</t>
        </r>
      </text>
    </comment>
  </commentList>
</comments>
</file>

<file path=xl/sharedStrings.xml><?xml version="1.0" encoding="utf-8"?>
<sst xmlns="http://schemas.openxmlformats.org/spreadsheetml/2006/main" count="54" uniqueCount="51">
  <si>
    <t>BULLETIN DE PAIE</t>
  </si>
  <si>
    <t xml:space="preserve">N° Employeur : </t>
  </si>
  <si>
    <t>CONTRAT D'ACCOMPAGNEMENT DANS L'EMPLOI</t>
  </si>
  <si>
    <t>LIBELLE</t>
  </si>
  <si>
    <t>NOMBRE</t>
  </si>
  <si>
    <t>PART SALARIALE</t>
  </si>
  <si>
    <t>PART PATRONALE</t>
  </si>
  <si>
    <t>OU BASE</t>
  </si>
  <si>
    <t>GAINS</t>
  </si>
  <si>
    <t>TAUX</t>
  </si>
  <si>
    <t>MONTANT</t>
  </si>
  <si>
    <t>Salaire de Base</t>
  </si>
  <si>
    <t>Brut</t>
  </si>
  <si>
    <t>Vieillesse</t>
  </si>
  <si>
    <t>Vieillesse sur totalité</t>
  </si>
  <si>
    <t>CSA</t>
  </si>
  <si>
    <t>FNAL (si + de 20 agents)*(1)</t>
  </si>
  <si>
    <t>Accident du Travail *(2)</t>
  </si>
  <si>
    <t>Transport *(2) (si assujettissement)</t>
  </si>
  <si>
    <t>ASSEDIC</t>
  </si>
  <si>
    <t>IRCANTEC</t>
  </si>
  <si>
    <t xml:space="preserve">Contribution sociale généralisée </t>
  </si>
  <si>
    <t xml:space="preserve">Contribut° sociale Géné. Déductible </t>
  </si>
  <si>
    <t xml:space="preserve">Contribution Remb.  Dette  Sociale </t>
  </si>
  <si>
    <t>NET A PAYER</t>
  </si>
  <si>
    <t xml:space="preserve">HEURES </t>
  </si>
  <si>
    <t>BRUT</t>
  </si>
  <si>
    <t>NET</t>
  </si>
  <si>
    <t>AVANTAGES</t>
  </si>
  <si>
    <t>CHARGES</t>
  </si>
  <si>
    <t xml:space="preserve">NET </t>
  </si>
  <si>
    <t>DE TRAVAIL</t>
  </si>
  <si>
    <t>FISCAL</t>
  </si>
  <si>
    <t>IMPOSABLE</t>
  </si>
  <si>
    <t>EN NATURE</t>
  </si>
  <si>
    <t>PATRONALES</t>
  </si>
  <si>
    <t>A PAYER</t>
  </si>
  <si>
    <t>MOIS</t>
  </si>
  <si>
    <t>CUMUL</t>
  </si>
  <si>
    <t>* (2) taux variable</t>
  </si>
  <si>
    <t>CP</t>
  </si>
  <si>
    <t>Total</t>
  </si>
  <si>
    <t>COUT RESIDUEL POUR LA COLLECTIVITE :</t>
  </si>
  <si>
    <t>PARCOURS EMPLOI COMPETENCES</t>
  </si>
  <si>
    <t>* (1) FNAL (si - de 20 agents) - 0,10%</t>
  </si>
  <si>
    <t xml:space="preserve">AIDE DE L'ETAT VERSEE AUX EMPLOYEURS (limitée à 20 h hebdo)  : </t>
  </si>
  <si>
    <t>et payé sur la base du SMIC horaire (au 01/01/2018)</t>
  </si>
  <si>
    <r>
      <t xml:space="preserve">rémunération d'un PEC travaillant </t>
    </r>
    <r>
      <rPr>
        <b/>
        <u/>
        <sz val="16"/>
        <color rgb="FFFF0000"/>
        <rFont val="Arial"/>
        <family val="2"/>
      </rPr>
      <t>20 heures</t>
    </r>
    <r>
      <rPr>
        <b/>
        <sz val="16"/>
        <rFont val="Arial"/>
        <family val="2"/>
      </rPr>
      <t xml:space="preserve"> hebdomadaires</t>
    </r>
  </si>
  <si>
    <t>COUT  20 h hebdo:</t>
  </si>
  <si>
    <t>Contribution Syndicale</t>
  </si>
  <si>
    <t>Cotisation CNFPT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</si>
</sst>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b/>
      <u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/>
    <xf numFmtId="4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2" fontId="0" fillId="0" borderId="2" xfId="0" applyNumberFormat="1" applyBorder="1"/>
    <xf numFmtId="4" fontId="6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5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2" fontId="6" fillId="0" borderId="5" xfId="0" applyNumberFormat="1" applyFont="1" applyBorder="1"/>
    <xf numFmtId="4" fontId="0" fillId="0" borderId="0" xfId="0" applyNumberFormat="1"/>
    <xf numFmtId="2" fontId="0" fillId="0" borderId="5" xfId="0" applyNumberFormat="1" applyBorder="1"/>
    <xf numFmtId="0" fontId="1" fillId="0" borderId="3" xfId="0" applyFont="1" applyBorder="1"/>
    <xf numFmtId="2" fontId="1" fillId="0" borderId="5" xfId="0" applyNumberFormat="1" applyFont="1" applyBorder="1"/>
    <xf numFmtId="2" fontId="0" fillId="0" borderId="3" xfId="0" applyNumberFormat="1" applyBorder="1"/>
    <xf numFmtId="0" fontId="0" fillId="0" borderId="5" xfId="0" applyBorder="1"/>
    <xf numFmtId="2" fontId="7" fillId="0" borderId="5" xfId="0" applyNumberFormat="1" applyFont="1" applyBorder="1"/>
    <xf numFmtId="4" fontId="0" fillId="0" borderId="5" xfId="0" applyNumberFormat="1" applyBorder="1"/>
    <xf numFmtId="4" fontId="0" fillId="0" borderId="5" xfId="0" applyNumberFormat="1" applyBorder="1" applyAlignment="1">
      <alignment horizontal="center"/>
    </xf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4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4" fontId="8" fillId="0" borderId="0" xfId="0" applyNumberFormat="1" applyFont="1"/>
    <xf numFmtId="0" fontId="8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11" xfId="0" applyNumberFormat="1" applyBorder="1"/>
    <xf numFmtId="4" fontId="0" fillId="0" borderId="6" xfId="0" applyNumberFormat="1" applyBorder="1" applyAlignment="1">
      <alignment horizontal="center"/>
    </xf>
    <xf numFmtId="2" fontId="0" fillId="0" borderId="8" xfId="0" applyNumberFormat="1" applyBorder="1"/>
    <xf numFmtId="0" fontId="9" fillId="2" borderId="12" xfId="0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2" borderId="15" xfId="0" applyFill="1" applyBorder="1"/>
    <xf numFmtId="0" fontId="0" fillId="0" borderId="2" xfId="0" applyBorder="1" applyAlignment="1">
      <alignment horizontal="center"/>
    </xf>
    <xf numFmtId="2" fontId="0" fillId="0" borderId="1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0" borderId="11" xfId="0" applyBorder="1" applyAlignment="1">
      <alignment horizontal="center"/>
    </xf>
    <xf numFmtId="2" fontId="0" fillId="0" borderId="17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9" fillId="0" borderId="0" xfId="0" applyFont="1"/>
    <xf numFmtId="0" fontId="1" fillId="0" borderId="0" xfId="0" applyFont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4" fontId="4" fillId="0" borderId="0" xfId="0" applyNumberFormat="1" applyFont="1" applyAlignment="1">
      <alignment horizontal="left"/>
    </xf>
    <xf numFmtId="164" fontId="0" fillId="0" borderId="9" xfId="0" applyNumberFormat="1" applyBorder="1"/>
    <xf numFmtId="164" fontId="0" fillId="0" borderId="9" xfId="0" applyNumberFormat="1" applyBorder="1" applyAlignment="1">
      <alignment horizontal="center"/>
    </xf>
    <xf numFmtId="164" fontId="4" fillId="0" borderId="9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4" fontId="10" fillId="0" borderId="20" xfId="0" applyNumberFormat="1" applyFont="1" applyBorder="1" applyAlignment="1">
      <alignment horizontal="center"/>
    </xf>
    <xf numFmtId="0" fontId="0" fillId="0" borderId="20" xfId="0" applyBorder="1"/>
    <xf numFmtId="9" fontId="1" fillId="0" borderId="20" xfId="0" applyNumberFormat="1" applyFont="1" applyBorder="1" applyAlignment="1">
      <alignment horizontal="center"/>
    </xf>
    <xf numFmtId="164" fontId="10" fillId="0" borderId="21" xfId="0" applyNumberFormat="1" applyFont="1" applyBorder="1"/>
    <xf numFmtId="0" fontId="0" fillId="0" borderId="20" xfId="0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29" zoomScaleNormal="100" workbookViewId="0">
      <selection activeCell="H59" sqref="H59"/>
    </sheetView>
  </sheetViews>
  <sheetFormatPr baseColWidth="10" defaultRowHeight="12.75" x14ac:dyDescent="0.2"/>
  <cols>
    <col min="1" max="1" width="12.28515625" customWidth="1"/>
    <col min="3" max="3" width="22.140625" customWidth="1"/>
    <col min="5" max="5" width="11.42578125" style="11" customWidth="1"/>
    <col min="7" max="7" width="15.28515625" bestFit="1" customWidth="1"/>
    <col min="8" max="8" width="12.5703125" style="12" customWidth="1"/>
    <col min="9" max="9" width="15.7109375" customWidth="1"/>
  </cols>
  <sheetData>
    <row r="1" spans="1:12" ht="18" x14ac:dyDescent="0.25">
      <c r="A1" s="1"/>
      <c r="B1" s="2"/>
      <c r="C1" s="99" t="s">
        <v>0</v>
      </c>
      <c r="D1" s="99"/>
      <c r="E1" s="99"/>
      <c r="F1" s="99"/>
      <c r="G1" s="99"/>
      <c r="H1" s="99"/>
      <c r="I1" s="99"/>
      <c r="J1" s="3"/>
    </row>
    <row r="2" spans="1:12" ht="15" x14ac:dyDescent="0.2">
      <c r="A2" s="2" t="s">
        <v>1</v>
      </c>
      <c r="B2" s="2"/>
      <c r="C2" s="2"/>
      <c r="D2" s="2"/>
      <c r="E2" s="4"/>
      <c r="F2" s="2"/>
      <c r="G2" s="2"/>
      <c r="H2" s="5"/>
      <c r="I2" s="2"/>
    </row>
    <row r="3" spans="1:12" ht="18" x14ac:dyDescent="0.25">
      <c r="A3" s="2"/>
      <c r="B3" s="2"/>
      <c r="C3" s="99" t="s">
        <v>43</v>
      </c>
      <c r="D3" s="99"/>
      <c r="E3" s="99"/>
      <c r="F3" s="99"/>
      <c r="G3" s="99"/>
      <c r="H3" s="99"/>
      <c r="I3" s="99"/>
    </row>
    <row r="4" spans="1:12" ht="18" x14ac:dyDescent="0.25">
      <c r="B4" s="2"/>
      <c r="C4" s="99" t="s">
        <v>2</v>
      </c>
      <c r="D4" s="99"/>
      <c r="E4" s="99"/>
      <c r="F4" s="99"/>
      <c r="G4" s="99"/>
      <c r="H4" s="99"/>
      <c r="I4" s="99"/>
      <c r="J4" s="3"/>
    </row>
    <row r="5" spans="1:12" ht="15.75" x14ac:dyDescent="0.25">
      <c r="B5" s="6"/>
      <c r="C5" s="2"/>
      <c r="D5" s="7"/>
      <c r="E5" s="8"/>
      <c r="F5" s="7"/>
      <c r="G5" s="6"/>
      <c r="H5" s="7"/>
      <c r="I5" s="7"/>
      <c r="J5" s="7"/>
    </row>
    <row r="6" spans="1:12" ht="20.25" x14ac:dyDescent="0.3">
      <c r="B6" s="6"/>
      <c r="C6" s="100" t="s">
        <v>47</v>
      </c>
      <c r="D6" s="100"/>
      <c r="E6" s="100"/>
      <c r="F6" s="100"/>
      <c r="G6" s="100"/>
      <c r="H6" s="100"/>
      <c r="I6" s="100"/>
      <c r="J6" s="9"/>
    </row>
    <row r="7" spans="1:12" ht="20.25" x14ac:dyDescent="0.3">
      <c r="B7" s="6"/>
      <c r="C7" s="100" t="s">
        <v>46</v>
      </c>
      <c r="D7" s="100"/>
      <c r="E7" s="100"/>
      <c r="F7" s="100"/>
      <c r="G7" s="100"/>
      <c r="H7" s="100"/>
      <c r="I7" s="100"/>
    </row>
    <row r="8" spans="1:12" ht="20.25" x14ac:dyDescent="0.3">
      <c r="B8" s="6"/>
      <c r="C8" s="100"/>
      <c r="D8" s="100"/>
      <c r="E8" s="100"/>
      <c r="F8" s="100"/>
      <c r="G8" s="100"/>
      <c r="H8" s="100"/>
      <c r="I8" s="100"/>
    </row>
    <row r="9" spans="1:12" x14ac:dyDescent="0.2">
      <c r="A9" s="10"/>
    </row>
    <row r="10" spans="1:12" ht="15" x14ac:dyDescent="0.2">
      <c r="A10" s="2"/>
    </row>
    <row r="11" spans="1:12" x14ac:dyDescent="0.2">
      <c r="A11" s="96" t="s">
        <v>3</v>
      </c>
      <c r="B11" s="97"/>
      <c r="C11" s="98"/>
      <c r="D11" s="13" t="s">
        <v>4</v>
      </c>
      <c r="E11" s="96" t="s">
        <v>5</v>
      </c>
      <c r="F11" s="98"/>
      <c r="G11" s="14"/>
      <c r="H11" s="96" t="s">
        <v>6</v>
      </c>
      <c r="I11" s="98"/>
    </row>
    <row r="12" spans="1:12" x14ac:dyDescent="0.2">
      <c r="A12" s="15"/>
      <c r="B12" s="16"/>
      <c r="C12" s="17"/>
      <c r="D12" s="17" t="s">
        <v>7</v>
      </c>
      <c r="E12" s="18"/>
      <c r="F12" s="17"/>
      <c r="G12" s="19" t="s">
        <v>8</v>
      </c>
      <c r="H12" s="15"/>
      <c r="I12" s="17"/>
    </row>
    <row r="13" spans="1:12" x14ac:dyDescent="0.2">
      <c r="A13" s="20"/>
      <c r="B13" s="21"/>
      <c r="C13" s="22"/>
      <c r="D13" s="23"/>
      <c r="E13" s="24" t="s">
        <v>9</v>
      </c>
      <c r="F13" s="25" t="s">
        <v>10</v>
      </c>
      <c r="G13" s="26"/>
      <c r="H13" s="27" t="s">
        <v>9</v>
      </c>
      <c r="I13" s="25" t="s">
        <v>10</v>
      </c>
    </row>
    <row r="14" spans="1:12" x14ac:dyDescent="0.2">
      <c r="A14" s="28"/>
      <c r="B14" s="29"/>
      <c r="C14" s="30"/>
      <c r="D14" s="31"/>
      <c r="E14" s="32"/>
      <c r="F14" s="31"/>
      <c r="G14" s="33"/>
      <c r="H14" s="94"/>
      <c r="I14" s="31"/>
    </row>
    <row r="15" spans="1:12" x14ac:dyDescent="0.2">
      <c r="A15" s="28" t="s">
        <v>11</v>
      </c>
      <c r="B15" s="29"/>
      <c r="C15" s="30"/>
      <c r="D15" s="34">
        <v>86.67</v>
      </c>
      <c r="E15" s="35">
        <v>9.8800000000000008</v>
      </c>
      <c r="F15" s="36"/>
      <c r="G15" s="37">
        <f>D15*E15</f>
        <v>856.29960000000005</v>
      </c>
      <c r="H15" s="35"/>
      <c r="I15" s="38"/>
    </row>
    <row r="16" spans="1:12" x14ac:dyDescent="0.2">
      <c r="A16" s="39"/>
      <c r="B16" s="29"/>
      <c r="C16" s="30"/>
      <c r="D16" s="38"/>
      <c r="F16" s="41"/>
      <c r="G16" s="40"/>
      <c r="H16" s="11"/>
      <c r="I16" s="38"/>
      <c r="L16" s="29"/>
    </row>
    <row r="17" spans="1:9" x14ac:dyDescent="0.2">
      <c r="A17" s="28" t="s">
        <v>12</v>
      </c>
      <c r="B17" s="29"/>
      <c r="C17" s="30"/>
      <c r="D17" s="38"/>
      <c r="F17" s="42"/>
      <c r="G17" s="43">
        <f>SUM(G15:G16)</f>
        <v>856.29960000000005</v>
      </c>
      <c r="H17" s="11"/>
      <c r="I17" s="38"/>
    </row>
    <row r="18" spans="1:9" x14ac:dyDescent="0.2">
      <c r="A18" s="28"/>
      <c r="B18" s="29"/>
      <c r="C18" s="30"/>
      <c r="D18" s="38"/>
      <c r="F18" s="38"/>
      <c r="G18" s="40"/>
      <c r="H18" s="11"/>
      <c r="I18" s="38"/>
    </row>
    <row r="19" spans="1:9" x14ac:dyDescent="0.2">
      <c r="A19" s="28" t="s">
        <v>13</v>
      </c>
      <c r="B19" s="29"/>
      <c r="C19" s="30"/>
      <c r="D19" s="44">
        <f t="shared" ref="D19:D28" si="0">+$G$17</f>
        <v>856.29960000000005</v>
      </c>
      <c r="E19" s="45">
        <v>6.9</v>
      </c>
      <c r="F19" s="44">
        <f>D19*E19/100</f>
        <v>59.084672400000009</v>
      </c>
      <c r="G19" s="37"/>
      <c r="H19" s="45"/>
      <c r="I19" s="44"/>
    </row>
    <row r="20" spans="1:9" x14ac:dyDescent="0.2">
      <c r="A20" s="28" t="s">
        <v>14</v>
      </c>
      <c r="B20" s="29"/>
      <c r="C20" s="30"/>
      <c r="D20" s="44">
        <f t="shared" si="0"/>
        <v>856.29960000000005</v>
      </c>
      <c r="E20" s="45">
        <v>0.4</v>
      </c>
      <c r="F20" s="44">
        <f>D20*E20/100</f>
        <v>3.4251984000000006</v>
      </c>
      <c r="G20" s="37"/>
      <c r="H20" s="45"/>
      <c r="I20" s="44"/>
    </row>
    <row r="21" spans="1:9" x14ac:dyDescent="0.2">
      <c r="A21" s="28" t="s">
        <v>15</v>
      </c>
      <c r="B21" s="29"/>
      <c r="C21" s="30"/>
      <c r="D21" s="44">
        <f t="shared" si="0"/>
        <v>856.29960000000005</v>
      </c>
      <c r="E21" s="45"/>
      <c r="F21" s="44"/>
      <c r="G21" s="37"/>
      <c r="H21" s="45">
        <v>0.3</v>
      </c>
      <c r="I21" s="44">
        <f>ROUND(D21*H21/100,2)</f>
        <v>2.57</v>
      </c>
    </row>
    <row r="22" spans="1:9" x14ac:dyDescent="0.2">
      <c r="A22" s="28" t="s">
        <v>49</v>
      </c>
      <c r="B22" s="29"/>
      <c r="C22" s="30"/>
      <c r="D22" s="44">
        <f t="shared" si="0"/>
        <v>856.29960000000005</v>
      </c>
      <c r="E22" s="45"/>
      <c r="F22" s="44"/>
      <c r="G22" s="37"/>
      <c r="H22" s="95">
        <v>1.6E-2</v>
      </c>
      <c r="I22" s="44">
        <f>ROUND(D22*H22/100,2)</f>
        <v>0.14000000000000001</v>
      </c>
    </row>
    <row r="23" spans="1:9" s="52" customFormat="1" x14ac:dyDescent="0.2">
      <c r="A23" s="46" t="s">
        <v>16</v>
      </c>
      <c r="B23" s="47"/>
      <c r="C23" s="48"/>
      <c r="D23" s="44">
        <f t="shared" si="0"/>
        <v>856.29960000000005</v>
      </c>
      <c r="E23" s="49"/>
      <c r="F23" s="50"/>
      <c r="G23" s="51"/>
      <c r="H23" s="49">
        <v>0.5</v>
      </c>
      <c r="I23" s="50">
        <f>ROUND(D23*H23/100,2)</f>
        <v>4.28</v>
      </c>
    </row>
    <row r="24" spans="1:9" x14ac:dyDescent="0.2">
      <c r="A24" s="39" t="s">
        <v>17</v>
      </c>
      <c r="B24" s="29"/>
      <c r="C24" s="30"/>
      <c r="D24" s="44">
        <f t="shared" si="0"/>
        <v>856.29960000000005</v>
      </c>
      <c r="E24" s="45"/>
      <c r="F24" s="44"/>
      <c r="G24" s="37"/>
      <c r="H24" s="49">
        <v>1.7</v>
      </c>
      <c r="I24" s="44">
        <f>D24*H24/100</f>
        <v>14.557093200000002</v>
      </c>
    </row>
    <row r="25" spans="1:9" x14ac:dyDescent="0.2">
      <c r="A25" s="46" t="s">
        <v>18</v>
      </c>
      <c r="B25" s="47"/>
      <c r="C25" s="48"/>
      <c r="D25" s="44">
        <f t="shared" si="0"/>
        <v>856.29960000000005</v>
      </c>
      <c r="E25" s="45"/>
      <c r="F25" s="44"/>
      <c r="G25" s="37"/>
      <c r="H25" s="49">
        <v>1.1000000000000001</v>
      </c>
      <c r="I25" s="44">
        <f>D25*H25/100</f>
        <v>9.4192956000000017</v>
      </c>
    </row>
    <row r="26" spans="1:9" x14ac:dyDescent="0.2">
      <c r="A26" s="28" t="s">
        <v>19</v>
      </c>
      <c r="B26" s="29"/>
      <c r="C26" s="30"/>
      <c r="D26" s="44">
        <f t="shared" si="0"/>
        <v>856.29960000000005</v>
      </c>
      <c r="E26" s="45"/>
      <c r="F26" s="44"/>
      <c r="G26" s="37"/>
      <c r="H26" s="45">
        <v>5</v>
      </c>
      <c r="I26" s="44">
        <f>D26*H26/100</f>
        <v>42.814980000000006</v>
      </c>
    </row>
    <row r="27" spans="1:9" x14ac:dyDescent="0.2">
      <c r="A27" s="28" t="s">
        <v>20</v>
      </c>
      <c r="B27" s="29"/>
      <c r="C27" s="30"/>
      <c r="D27" s="44">
        <f t="shared" si="0"/>
        <v>856.29960000000005</v>
      </c>
      <c r="E27" s="45">
        <v>2.8</v>
      </c>
      <c r="F27" s="44">
        <f>D27*E27/100</f>
        <v>23.976388799999999</v>
      </c>
      <c r="G27" s="37"/>
      <c r="H27" s="45">
        <v>4.2</v>
      </c>
      <c r="I27" s="44">
        <f>D27*H27/100</f>
        <v>35.9645832</v>
      </c>
    </row>
    <row r="28" spans="1:9" x14ac:dyDescent="0.2">
      <c r="A28" s="28" t="s">
        <v>50</v>
      </c>
      <c r="B28" s="29"/>
      <c r="C28" s="30"/>
      <c r="D28" s="44">
        <f t="shared" si="0"/>
        <v>856.29960000000005</v>
      </c>
      <c r="E28" s="45"/>
      <c r="F28" s="44"/>
      <c r="G28" s="37"/>
      <c r="H28" s="45">
        <v>0.5</v>
      </c>
      <c r="I28" s="44">
        <f>D28*H28/100</f>
        <v>4.281498</v>
      </c>
    </row>
    <row r="29" spans="1:9" ht="14.25" customHeight="1" x14ac:dyDescent="0.2">
      <c r="A29" s="28"/>
      <c r="B29" s="29"/>
      <c r="C29" s="30"/>
      <c r="D29" s="44"/>
      <c r="E29" s="45"/>
      <c r="F29" s="44"/>
      <c r="G29" s="37"/>
      <c r="H29" s="45"/>
      <c r="I29" s="44"/>
    </row>
    <row r="30" spans="1:9" x14ac:dyDescent="0.2">
      <c r="A30" s="28" t="s">
        <v>21</v>
      </c>
      <c r="B30" s="29"/>
      <c r="C30" s="30"/>
      <c r="D30" s="44">
        <f>$G$17*98.25%</f>
        <v>841.31435700000009</v>
      </c>
      <c r="E30" s="45">
        <v>2.4</v>
      </c>
      <c r="F30" s="44">
        <f>D30*E30/100</f>
        <v>20.191544568000001</v>
      </c>
      <c r="G30" s="37"/>
      <c r="H30" s="45"/>
      <c r="I30" s="44"/>
    </row>
    <row r="31" spans="1:9" x14ac:dyDescent="0.2">
      <c r="A31" s="28" t="s">
        <v>22</v>
      </c>
      <c r="B31" s="29"/>
      <c r="C31" s="30"/>
      <c r="D31" s="44">
        <f>$G$17*98.25%</f>
        <v>841.31435700000009</v>
      </c>
      <c r="E31" s="45">
        <v>6.8</v>
      </c>
      <c r="F31" s="44">
        <f>D31*E31/100</f>
        <v>57.209376276</v>
      </c>
      <c r="G31" s="37"/>
      <c r="H31" s="45"/>
      <c r="I31" s="44"/>
    </row>
    <row r="32" spans="1:9" x14ac:dyDescent="0.2">
      <c r="A32" s="28" t="s">
        <v>23</v>
      </c>
      <c r="B32" s="29"/>
      <c r="C32" s="30"/>
      <c r="D32" s="44">
        <f>$G$17*98.25%</f>
        <v>841.31435700000009</v>
      </c>
      <c r="E32" s="45">
        <v>0.5</v>
      </c>
      <c r="F32" s="44">
        <f>D32*E32/100</f>
        <v>4.2065717850000004</v>
      </c>
      <c r="G32" s="37"/>
      <c r="H32" s="45"/>
      <c r="I32" s="44"/>
    </row>
    <row r="33" spans="1:10" x14ac:dyDescent="0.2">
      <c r="A33" s="28"/>
      <c r="B33" s="29"/>
      <c r="C33" s="30"/>
      <c r="D33" s="44"/>
      <c r="F33" s="44"/>
      <c r="G33" s="37"/>
      <c r="H33" s="45"/>
      <c r="I33" s="44"/>
    </row>
    <row r="34" spans="1:10" x14ac:dyDescent="0.2">
      <c r="A34" s="28"/>
      <c r="B34" s="29"/>
      <c r="C34" s="30"/>
      <c r="D34" s="44"/>
      <c r="F34" s="44">
        <f>SUM(F19:F32)</f>
        <v>168.09375222900002</v>
      </c>
      <c r="G34" s="37"/>
      <c r="H34" s="45"/>
      <c r="I34" s="44">
        <f>SUM(I19:I33)</f>
        <v>114.02745000000002</v>
      </c>
    </row>
    <row r="35" spans="1:10" x14ac:dyDescent="0.2">
      <c r="A35" s="28"/>
      <c r="B35" s="29"/>
      <c r="C35" s="30"/>
      <c r="D35" s="44"/>
      <c r="F35" s="44"/>
      <c r="G35" s="37"/>
      <c r="H35" s="45"/>
      <c r="I35" s="44"/>
    </row>
    <row r="36" spans="1:10" x14ac:dyDescent="0.2">
      <c r="A36" s="28"/>
      <c r="B36" s="29"/>
      <c r="C36" s="30"/>
      <c r="D36" s="44"/>
      <c r="F36" s="44"/>
      <c r="G36" s="37"/>
      <c r="H36" s="45"/>
      <c r="I36" s="44"/>
    </row>
    <row r="37" spans="1:10" x14ac:dyDescent="0.2">
      <c r="A37" s="28" t="s">
        <v>24</v>
      </c>
      <c r="B37" s="29"/>
      <c r="C37" s="30"/>
      <c r="D37" s="44"/>
      <c r="F37" s="44"/>
      <c r="G37" s="37">
        <f>G17-F34</f>
        <v>688.20584777099998</v>
      </c>
      <c r="H37" s="45"/>
      <c r="I37" s="44"/>
    </row>
    <row r="38" spans="1:10" x14ac:dyDescent="0.2">
      <c r="A38" s="53"/>
      <c r="B38" s="54"/>
      <c r="C38" s="55"/>
      <c r="D38" s="56"/>
      <c r="E38" s="57"/>
      <c r="F38" s="56"/>
      <c r="G38" s="58"/>
      <c r="H38" s="57"/>
      <c r="I38" s="56"/>
    </row>
    <row r="39" spans="1:10" ht="13.5" thickBot="1" x14ac:dyDescent="0.25"/>
    <row r="40" spans="1:10" x14ac:dyDescent="0.2">
      <c r="D40" s="59" t="s">
        <v>25</v>
      </c>
      <c r="E40" s="60" t="s">
        <v>26</v>
      </c>
      <c r="F40" s="61" t="s">
        <v>27</v>
      </c>
      <c r="G40" s="62" t="s">
        <v>28</v>
      </c>
      <c r="H40" s="61" t="s">
        <v>29</v>
      </c>
      <c r="I40" s="63" t="s">
        <v>30</v>
      </c>
    </row>
    <row r="41" spans="1:10" x14ac:dyDescent="0.2">
      <c r="D41" s="64" t="s">
        <v>31</v>
      </c>
      <c r="E41" s="65" t="s">
        <v>32</v>
      </c>
      <c r="F41" s="66" t="s">
        <v>33</v>
      </c>
      <c r="G41" s="67" t="s">
        <v>34</v>
      </c>
      <c r="H41" s="66" t="s">
        <v>35</v>
      </c>
      <c r="I41" s="68" t="s">
        <v>36</v>
      </c>
    </row>
    <row r="42" spans="1:10" x14ac:dyDescent="0.2">
      <c r="C42" s="69" t="s">
        <v>37</v>
      </c>
      <c r="D42" s="70">
        <f>D15</f>
        <v>86.67</v>
      </c>
      <c r="E42" s="71">
        <f>$G$17</f>
        <v>856.29960000000005</v>
      </c>
      <c r="F42" s="72">
        <f>I42+F32+F30</f>
        <v>712.60396412400007</v>
      </c>
      <c r="G42" s="71">
        <v>0</v>
      </c>
      <c r="H42" s="72">
        <f>I34</f>
        <v>114.02745000000002</v>
      </c>
      <c r="I42" s="73">
        <f>G37</f>
        <v>688.20584777099998</v>
      </c>
    </row>
    <row r="43" spans="1:10" ht="13.5" thickBot="1" x14ac:dyDescent="0.25">
      <c r="C43" s="74" t="s">
        <v>38</v>
      </c>
      <c r="D43" s="75"/>
      <c r="E43" s="76"/>
      <c r="F43" s="75"/>
      <c r="G43" s="75"/>
      <c r="H43" s="75"/>
      <c r="I43" s="77"/>
    </row>
    <row r="44" spans="1:10" x14ac:dyDescent="0.2">
      <c r="C44" s="78"/>
      <c r="D44" s="78"/>
      <c r="E44"/>
      <c r="H44"/>
    </row>
    <row r="45" spans="1:10" x14ac:dyDescent="0.2">
      <c r="A45" s="46" t="s">
        <v>44</v>
      </c>
      <c r="B45" s="47"/>
      <c r="C45" s="78"/>
      <c r="D45" s="78"/>
      <c r="E45"/>
      <c r="H45"/>
    </row>
    <row r="46" spans="1:10" x14ac:dyDescent="0.2">
      <c r="A46" s="79" t="s">
        <v>39</v>
      </c>
      <c r="B46" s="78"/>
      <c r="C46" s="78"/>
      <c r="D46" s="78"/>
      <c r="E46" s="80"/>
      <c r="F46" s="78"/>
      <c r="G46" s="78"/>
      <c r="H46" s="81"/>
      <c r="I46" s="78"/>
      <c r="J46" s="78"/>
    </row>
    <row r="47" spans="1:10" x14ac:dyDescent="0.2">
      <c r="A47" s="79"/>
      <c r="B47" s="78"/>
      <c r="C47" s="78"/>
      <c r="D47" s="78"/>
      <c r="E47" s="80"/>
      <c r="F47" s="78"/>
      <c r="G47" s="78"/>
      <c r="H47" s="81"/>
      <c r="I47" s="78"/>
      <c r="J47" s="78"/>
    </row>
    <row r="48" spans="1:10" x14ac:dyDescent="0.2">
      <c r="G48" s="82" t="s">
        <v>12</v>
      </c>
      <c r="H48" s="82" t="s">
        <v>40</v>
      </c>
      <c r="I48" s="82" t="s">
        <v>41</v>
      </c>
    </row>
    <row r="49" spans="1:9" ht="15.75" x14ac:dyDescent="0.25">
      <c r="D49" s="83" t="s">
        <v>48</v>
      </c>
      <c r="G49" s="84">
        <f>G17</f>
        <v>856.29960000000005</v>
      </c>
      <c r="H49" s="85">
        <f>I34</f>
        <v>114.02745000000002</v>
      </c>
      <c r="I49" s="86">
        <f>G49+H49</f>
        <v>970.3270500000001</v>
      </c>
    </row>
    <row r="51" spans="1:9" ht="13.5" thickBot="1" x14ac:dyDescent="0.25"/>
    <row r="52" spans="1:9" ht="21" thickBot="1" x14ac:dyDescent="0.35">
      <c r="A52" s="87" t="s">
        <v>45</v>
      </c>
      <c r="B52" s="88"/>
      <c r="C52" s="88"/>
      <c r="D52" s="88"/>
      <c r="E52" s="89"/>
      <c r="F52" s="88"/>
      <c r="G52" s="90"/>
      <c r="H52" s="91">
        <v>0.5</v>
      </c>
      <c r="I52" s="92">
        <f>G49*H52</f>
        <v>428.14980000000003</v>
      </c>
    </row>
    <row r="54" spans="1:9" ht="13.5" thickBot="1" x14ac:dyDescent="0.25"/>
    <row r="55" spans="1:9" ht="21" thickBot="1" x14ac:dyDescent="0.35">
      <c r="A55" s="87" t="s">
        <v>42</v>
      </c>
      <c r="B55" s="88"/>
      <c r="C55" s="88"/>
      <c r="D55" s="88"/>
      <c r="E55" s="89"/>
      <c r="F55" s="88"/>
      <c r="G55" s="90"/>
      <c r="H55" s="93"/>
      <c r="I55" s="92">
        <f>I49-I52</f>
        <v>542.17725000000007</v>
      </c>
    </row>
  </sheetData>
  <mergeCells count="9">
    <mergeCell ref="A11:C11"/>
    <mergeCell ref="E11:F11"/>
    <mergeCell ref="H11:I11"/>
    <mergeCell ref="C1:I1"/>
    <mergeCell ref="C3:I3"/>
    <mergeCell ref="C4:I4"/>
    <mergeCell ref="C6:I6"/>
    <mergeCell ref="C7:I7"/>
    <mergeCell ref="C8:I8"/>
  </mergeCells>
  <pageMargins left="0.39370078740157483" right="0.39370078740157483" top="0.98425196850393704" bottom="0.98425196850393704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CAE 20h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CDG</dc:creator>
  <cp:lastModifiedBy>aliyeG</cp:lastModifiedBy>
  <cp:lastPrinted>2018-04-26T13:55:25Z</cp:lastPrinted>
  <dcterms:created xsi:type="dcterms:W3CDTF">2012-12-04T15:46:34Z</dcterms:created>
  <dcterms:modified xsi:type="dcterms:W3CDTF">2018-11-13T13:37:29Z</dcterms:modified>
</cp:coreProperties>
</file>