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an-philippeC\Downloads\"/>
    </mc:Choice>
  </mc:AlternateContent>
  <bookViews>
    <workbookView xWindow="-120" yWindow="-120" windowWidth="29040" windowHeight="15840"/>
  </bookViews>
  <sheets>
    <sheet name="COMPARATIF CDG 27 - 2021 2022" sheetId="3" r:id="rId1"/>
  </sheets>
  <externalReferences>
    <externalReference r:id="rId2"/>
  </externalReferences>
  <definedNames>
    <definedName name="DC_PTIA_AVEC_RI">#REF!</definedName>
    <definedName name="GGSDFSF">[1]Feuil1!#REF!</definedName>
    <definedName name="x">#REF!</definedName>
    <definedName name="xx">#REF!</definedName>
    <definedName name="xxx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" i="3" l="1"/>
  <c r="G8" i="3"/>
  <c r="C14" i="3" l="1"/>
  <c r="C12" i="3"/>
  <c r="C10" i="3"/>
  <c r="C16" i="3"/>
  <c r="L12" i="3"/>
  <c r="L10" i="3"/>
  <c r="L14" i="3"/>
  <c r="L16" i="3"/>
</calcChain>
</file>

<file path=xl/sharedStrings.xml><?xml version="1.0" encoding="utf-8"?>
<sst xmlns="http://schemas.openxmlformats.org/spreadsheetml/2006/main" count="41" uniqueCount="25">
  <si>
    <t>détails RI</t>
  </si>
  <si>
    <t xml:space="preserve"> TBI </t>
  </si>
  <si>
    <t>NBI</t>
  </si>
  <si>
    <t>IFSE</t>
  </si>
  <si>
    <t>CSG</t>
  </si>
  <si>
    <t>CTI</t>
  </si>
  <si>
    <t xml:space="preserve"> TBI + NBI  + CTI
Traitement de base + Nouvelle bonification indiciaire +  Complément de Traitement Indiciaire</t>
  </si>
  <si>
    <t>RI</t>
  </si>
  <si>
    <t>Régime Indemnitaire</t>
  </si>
  <si>
    <t xml:space="preserve">transfert 
primes points </t>
  </si>
  <si>
    <t>Eléments de salaire</t>
  </si>
  <si>
    <t xml:space="preserve">Base obligatoire :  Formule 2  :                      Incapacité temporaire  Invalidité </t>
  </si>
  <si>
    <t xml:space="preserve">Base obligatoire :  Formule 1  :                      Incapacité temporaire  </t>
  </si>
  <si>
    <t>Cotisation 2022 (taux 0,31 %)</t>
  </si>
  <si>
    <t xml:space="preserve">Option :   Décès /  PTIA </t>
  </si>
  <si>
    <t>Base obligatoire :  Formule 3 :                      Incapacité temporaire  Invalidité + Perte de retraite</t>
  </si>
  <si>
    <t>Cotisation 2022 (taux 1,19 %)</t>
  </si>
  <si>
    <t>Cotisation 2022 (taux 1,34 %)</t>
  </si>
  <si>
    <t>Cotisation 2022 (taux 1,97 %)</t>
  </si>
  <si>
    <t>Cotisation 2022 (taux  2,81 %)</t>
  </si>
  <si>
    <t>Cotisation 2022 (taux  2,21%)</t>
  </si>
  <si>
    <t>Cotisation 2022 (taux  2,50%)</t>
  </si>
  <si>
    <t>SIMULATIONS CALCUL MONTANT DE COTISATION</t>
  </si>
  <si>
    <r>
      <rPr>
        <b/>
        <sz val="11"/>
        <rFont val="Arial"/>
        <family val="2"/>
      </rPr>
      <t>Formule avec indemnités à</t>
    </r>
    <r>
      <rPr>
        <b/>
        <sz val="10"/>
        <rFont val="Arial"/>
        <family val="2"/>
      </rPr>
      <t xml:space="preserve"> </t>
    </r>
    <r>
      <rPr>
        <b/>
        <sz val="14"/>
        <rFont val="Arial"/>
        <family val="2"/>
      </rPr>
      <t xml:space="preserve">90% </t>
    </r>
    <r>
      <rPr>
        <b/>
        <sz val="11"/>
        <rFont val="Arial"/>
        <family val="2"/>
      </rPr>
      <t>du traitement net de référence +</t>
    </r>
    <r>
      <rPr>
        <b/>
        <sz val="10"/>
        <rFont val="Arial"/>
        <family val="2"/>
      </rPr>
      <t xml:space="preserve">                                                                                              </t>
    </r>
    <r>
      <rPr>
        <b/>
        <sz val="14"/>
        <rFont val="Arial"/>
        <family val="2"/>
      </rPr>
      <t xml:space="preserve"> remboursement du </t>
    </r>
    <r>
      <rPr>
        <b/>
        <u/>
        <sz val="14"/>
        <rFont val="Arial"/>
        <family val="2"/>
      </rPr>
      <t xml:space="preserve">Régime Indemnitaire </t>
    </r>
  </si>
  <si>
    <r>
      <rPr>
        <b/>
        <sz val="11"/>
        <rFont val="Arial"/>
        <family val="2"/>
      </rPr>
      <t>Formule avec indemnités à</t>
    </r>
    <r>
      <rPr>
        <b/>
        <sz val="10"/>
        <rFont val="Arial"/>
        <family val="2"/>
      </rPr>
      <t xml:space="preserve"> </t>
    </r>
    <r>
      <rPr>
        <b/>
        <sz val="14"/>
        <rFont val="Arial"/>
        <family val="2"/>
      </rPr>
      <t xml:space="preserve">95% </t>
    </r>
    <r>
      <rPr>
        <b/>
        <sz val="11"/>
        <rFont val="Arial"/>
        <family val="2"/>
      </rPr>
      <t>du traitement net de référence              +</t>
    </r>
    <r>
      <rPr>
        <b/>
        <sz val="10"/>
        <rFont val="Arial"/>
        <family val="2"/>
      </rPr>
      <t xml:space="preserve">                                                                                              </t>
    </r>
    <r>
      <rPr>
        <b/>
        <sz val="14"/>
        <rFont val="Arial"/>
        <family val="2"/>
      </rPr>
      <t xml:space="preserve"> remboursement du </t>
    </r>
    <r>
      <rPr>
        <b/>
        <u/>
        <sz val="14"/>
        <rFont val="Arial"/>
        <family val="2"/>
      </rPr>
      <t xml:space="preserve">Régime Indemnitaire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</si>
</sst>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i/>
      <sz val="11"/>
      <color theme="4"/>
      <name val="Calibri"/>
      <family val="2"/>
      <scheme val="minor"/>
    </font>
    <font>
      <b/>
      <sz val="12"/>
      <name val="Arial"/>
      <family val="2"/>
    </font>
    <font>
      <i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1"/>
      <name val="Calibri"/>
      <family val="2"/>
      <scheme val="minor"/>
    </font>
    <font>
      <b/>
      <u/>
      <sz val="12"/>
      <name val="Arial"/>
      <family val="2"/>
    </font>
    <font>
      <b/>
      <sz val="18"/>
      <color theme="9" tint="-0.499984740745262"/>
      <name val="Calibri"/>
      <family val="2"/>
      <scheme val="minor"/>
    </font>
    <font>
      <b/>
      <i/>
      <sz val="14"/>
      <color theme="0"/>
      <name val="Arial"/>
      <family val="2"/>
    </font>
    <font>
      <b/>
      <i/>
      <sz val="14"/>
      <color theme="0"/>
      <name val="Calibri"/>
      <family val="2"/>
      <scheme val="minor"/>
    </font>
    <font>
      <i/>
      <sz val="14"/>
      <color theme="0"/>
      <name val="Arial"/>
      <family val="2"/>
    </font>
    <font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0" fillId="3" borderId="0" xfId="0" applyFill="1"/>
    <xf numFmtId="0" fontId="0" fillId="0" borderId="0" xfId="0" applyFill="1"/>
    <xf numFmtId="0" fontId="4" fillId="0" borderId="0" xfId="0" applyFont="1" applyFill="1" applyBorder="1" applyAlignment="1">
      <alignment horizontal="right" vertical="center" wrapText="1"/>
    </xf>
    <xf numFmtId="2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4" borderId="1" xfId="0" applyFont="1" applyFill="1" applyBorder="1" applyAlignment="1">
      <alignment horizontal="left" vertical="center" wrapText="1"/>
    </xf>
    <xf numFmtId="0" fontId="3" fillId="4" borderId="12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10" fontId="13" fillId="4" borderId="2" xfId="0" applyNumberFormat="1" applyFont="1" applyFill="1" applyBorder="1" applyAlignment="1">
      <alignment horizontal="center" vertical="center" wrapText="1"/>
    </xf>
    <xf numFmtId="2" fontId="12" fillId="3" borderId="0" xfId="0" applyNumberFormat="1" applyFont="1" applyFill="1" applyBorder="1" applyAlignment="1">
      <alignment horizontal="center"/>
    </xf>
    <xf numFmtId="10" fontId="13" fillId="4" borderId="8" xfId="0" applyNumberFormat="1" applyFont="1" applyFill="1" applyBorder="1" applyAlignment="1">
      <alignment horizontal="center" vertical="center" wrapText="1"/>
    </xf>
    <xf numFmtId="10" fontId="13" fillId="3" borderId="0" xfId="0" applyNumberFormat="1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Border="1"/>
    <xf numFmtId="10" fontId="3" fillId="2" borderId="2" xfId="0" applyNumberFormat="1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right" vertical="center" wrapText="1"/>
    </xf>
    <xf numFmtId="2" fontId="16" fillId="6" borderId="2" xfId="0" applyNumberFormat="1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right" vertical="center" wrapText="1"/>
    </xf>
    <xf numFmtId="0" fontId="18" fillId="0" borderId="5" xfId="0" applyFont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2" fillId="5" borderId="5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F1E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932656</xdr:colOff>
      <xdr:row>8</xdr:row>
      <xdr:rowOff>369092</xdr:rowOff>
    </xdr:from>
    <xdr:to>
      <xdr:col>8</xdr:col>
      <xdr:colOff>523876</xdr:colOff>
      <xdr:row>11</xdr:row>
      <xdr:rowOff>273842</xdr:rowOff>
    </xdr:to>
    <xdr:sp macro="" textlink="">
      <xdr:nvSpPr>
        <xdr:cNvPr id="3" name="Rectangle à coins arrondi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171781" y="3298030"/>
          <a:ext cx="2651126" cy="1774031"/>
        </a:xfrm>
        <a:prstGeom prst="wedgeRoundRectCallout">
          <a:avLst>
            <a:gd name="adj1" fmla="val -66870"/>
            <a:gd name="adj2" fmla="val -65799"/>
            <a:gd name="adj3" fmla="val 16667"/>
          </a:avLst>
        </a:prstGeom>
        <a:solidFill>
          <a:srgbClr val="7030A0"/>
        </a:solidFill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400"/>
            <a:t>Pour réaliser des simulations</a:t>
          </a:r>
          <a:r>
            <a:rPr lang="fr-FR" sz="1400" baseline="0"/>
            <a:t> en fonction des éléments des salaires, il suffit de modifier les  montants dans les colonnes</a:t>
          </a:r>
          <a:r>
            <a:rPr lang="fr-FR" sz="1400" b="1" baseline="0">
              <a:solidFill>
                <a:srgbClr val="FFFF00"/>
              </a:solidFill>
            </a:rPr>
            <a:t> " Elements de salaires" </a:t>
          </a:r>
          <a:r>
            <a:rPr lang="fr-FR" sz="1400" baseline="0"/>
            <a:t>pour que les montants de cotisations soient recalculés automatiquement</a:t>
          </a:r>
          <a:endParaRPr lang="fr-FR" sz="1400"/>
        </a:p>
      </xdr:txBody>
    </xdr:sp>
    <xdr:clientData/>
  </xdr:twoCellAnchor>
  <xdr:twoCellAnchor>
    <xdr:from>
      <xdr:col>0</xdr:col>
      <xdr:colOff>1238250</xdr:colOff>
      <xdr:row>7</xdr:row>
      <xdr:rowOff>381000</xdr:rowOff>
    </xdr:from>
    <xdr:to>
      <xdr:col>0</xdr:col>
      <xdr:colOff>1476375</xdr:colOff>
      <xdr:row>12</xdr:row>
      <xdr:rowOff>833438</xdr:rowOff>
    </xdr:to>
    <xdr:sp macro="" textlink="">
      <xdr:nvSpPr>
        <xdr:cNvPr id="7" name="Accolade ouvrant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238250" y="10644188"/>
          <a:ext cx="238125" cy="3762375"/>
        </a:xfrm>
        <a:prstGeom prst="leftBrace">
          <a:avLst/>
        </a:prstGeom>
        <a:ln>
          <a:solidFill>
            <a:srgbClr val="7030A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178593</xdr:colOff>
      <xdr:row>9</xdr:row>
      <xdr:rowOff>0</xdr:rowOff>
    </xdr:from>
    <xdr:to>
      <xdr:col>0</xdr:col>
      <xdr:colOff>1166811</xdr:colOff>
      <xdr:row>11</xdr:row>
      <xdr:rowOff>202407</xdr:rowOff>
    </xdr:to>
    <xdr:sp macro="" textlink="">
      <xdr:nvSpPr>
        <xdr:cNvPr id="9" name="Rectangle à coins arrondis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78593" y="11584782"/>
          <a:ext cx="988218" cy="1833563"/>
        </a:xfrm>
        <a:prstGeom prst="roundRect">
          <a:avLst/>
        </a:prstGeom>
        <a:solidFill>
          <a:srgbClr val="7030A0"/>
        </a:solidFill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  <a:p>
          <a:pPr algn="l"/>
          <a:endParaRPr lang="fr-FR" sz="1100"/>
        </a:p>
        <a:p>
          <a:pPr algn="l"/>
          <a:endParaRPr lang="fr-FR" sz="1100"/>
        </a:p>
        <a:p>
          <a:pPr algn="l"/>
          <a:r>
            <a:rPr lang="fr-FR" sz="1100"/>
            <a:t>1 FORMULE AU CHOIX</a:t>
          </a:r>
          <a:r>
            <a:rPr lang="fr-FR" sz="1100" baseline="0"/>
            <a:t> DE L'AGENT	</a:t>
          </a:r>
          <a:endParaRPr lang="fr-F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SP\SP\02_PROD&#176;%20CONTRATS\05%20CDG\29%20CDG%20FINISTERE\HAUSSE%20COTISATION%202022\cdg%2029%20Simulateur%20cotisation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2"/>
  <sheetViews>
    <sheetView tabSelected="1" zoomScale="80" zoomScaleNormal="80" workbookViewId="0">
      <selection activeCell="D8" sqref="D8"/>
    </sheetView>
  </sheetViews>
  <sheetFormatPr baseColWidth="10" defaultRowHeight="15" x14ac:dyDescent="0.25"/>
  <cols>
    <col min="1" max="1" width="23.5703125" customWidth="1"/>
    <col min="2" max="2" width="42.85546875" customWidth="1"/>
    <col min="3" max="3" width="22.85546875" customWidth="1"/>
    <col min="4" max="6" width="17.140625" customWidth="1"/>
    <col min="7" max="7" width="18.140625" customWidth="1"/>
    <col min="8" max="10" width="10.5703125" customWidth="1"/>
    <col min="11" max="11" width="46.140625" customWidth="1"/>
    <col min="12" max="12" width="21.42578125" customWidth="1"/>
    <col min="13" max="13" width="22.42578125" customWidth="1"/>
    <col min="14" max="15" width="15.85546875" customWidth="1"/>
    <col min="16" max="16" width="14.28515625" customWidth="1"/>
  </cols>
  <sheetData>
    <row r="2" spans="1:19" ht="33" customHeight="1" x14ac:dyDescent="0.35">
      <c r="A2" s="4"/>
      <c r="G2" s="29" t="s">
        <v>22</v>
      </c>
      <c r="H2" s="29"/>
      <c r="I2" s="29"/>
      <c r="J2" s="29"/>
      <c r="K2" s="29"/>
    </row>
    <row r="3" spans="1:19" x14ac:dyDescent="0.25">
      <c r="A3" s="2"/>
    </row>
    <row r="4" spans="1:19" s="5" customFormat="1" x14ac:dyDescent="0.25">
      <c r="B4" s="6"/>
      <c r="C4" s="7"/>
    </row>
    <row r="5" spans="1:19" s="8" customFormat="1" ht="24.75" customHeight="1" x14ac:dyDescent="0.25">
      <c r="B5" s="11"/>
      <c r="C5" s="11"/>
      <c r="D5" s="31" t="s">
        <v>10</v>
      </c>
      <c r="E5" s="32"/>
      <c r="F5" s="32"/>
      <c r="G5" s="33"/>
      <c r="H5" s="11"/>
      <c r="I5" s="11"/>
      <c r="J5" s="11"/>
      <c r="K5" s="11"/>
      <c r="L5" s="11"/>
      <c r="M5" s="31" t="s">
        <v>10</v>
      </c>
      <c r="N5" s="32"/>
      <c r="O5" s="32"/>
      <c r="P5" s="33"/>
      <c r="Q5" s="11"/>
      <c r="R5" s="11"/>
      <c r="S5" s="11"/>
    </row>
    <row r="6" spans="1:19" ht="49.5" customHeight="1" x14ac:dyDescent="0.25">
      <c r="B6" s="37" t="s">
        <v>23</v>
      </c>
      <c r="C6" s="38"/>
      <c r="D6" s="43" t="s">
        <v>6</v>
      </c>
      <c r="E6" s="43"/>
      <c r="F6" s="43"/>
      <c r="G6" s="22" t="s">
        <v>8</v>
      </c>
      <c r="H6" s="30" t="s">
        <v>0</v>
      </c>
      <c r="I6" s="30"/>
      <c r="J6" s="30"/>
      <c r="K6" s="37" t="s">
        <v>24</v>
      </c>
      <c r="L6" s="38"/>
      <c r="M6" s="44" t="s">
        <v>6</v>
      </c>
      <c r="N6" s="45"/>
      <c r="O6" s="46"/>
      <c r="P6" s="22" t="s">
        <v>8</v>
      </c>
      <c r="Q6" s="34" t="s">
        <v>0</v>
      </c>
      <c r="R6" s="35"/>
      <c r="S6" s="36"/>
    </row>
    <row r="7" spans="1:19" s="1" customFormat="1" ht="45" x14ac:dyDescent="0.25">
      <c r="B7" s="39"/>
      <c r="C7" s="40"/>
      <c r="D7" s="23" t="s">
        <v>1</v>
      </c>
      <c r="E7" s="23" t="s">
        <v>2</v>
      </c>
      <c r="F7" s="23" t="s">
        <v>5</v>
      </c>
      <c r="G7" s="23" t="s">
        <v>7</v>
      </c>
      <c r="H7" s="12" t="s">
        <v>4</v>
      </c>
      <c r="I7" s="13" t="s">
        <v>3</v>
      </c>
      <c r="J7" s="13" t="s">
        <v>9</v>
      </c>
      <c r="K7" s="39"/>
      <c r="L7" s="40"/>
      <c r="M7" s="23" t="s">
        <v>1</v>
      </c>
      <c r="N7" s="23" t="s">
        <v>2</v>
      </c>
      <c r="O7" s="23" t="s">
        <v>5</v>
      </c>
      <c r="P7" s="23" t="s">
        <v>7</v>
      </c>
      <c r="Q7" s="12" t="s">
        <v>4</v>
      </c>
      <c r="R7" s="13" t="s">
        <v>3</v>
      </c>
      <c r="S7" s="13" t="s">
        <v>9</v>
      </c>
    </row>
    <row r="8" spans="1:19" ht="33.75" customHeight="1" x14ac:dyDescent="0.25">
      <c r="B8" s="41"/>
      <c r="C8" s="42"/>
      <c r="D8" s="27">
        <v>1700</v>
      </c>
      <c r="E8" s="27">
        <v>180</v>
      </c>
      <c r="F8" s="27">
        <v>110</v>
      </c>
      <c r="G8" s="28">
        <f>(H8+I8+J8)</f>
        <v>299.77</v>
      </c>
      <c r="H8" s="27">
        <v>32.19</v>
      </c>
      <c r="I8" s="27">
        <v>300</v>
      </c>
      <c r="J8" s="27">
        <v>-32.42</v>
      </c>
      <c r="K8" s="41"/>
      <c r="L8" s="42"/>
      <c r="M8" s="27">
        <v>1700</v>
      </c>
      <c r="N8" s="27">
        <v>180</v>
      </c>
      <c r="O8" s="27">
        <v>110</v>
      </c>
      <c r="P8" s="28">
        <f>(Q8+R8+S8)</f>
        <v>299.77</v>
      </c>
      <c r="Q8" s="27">
        <v>32.19</v>
      </c>
      <c r="R8" s="27">
        <v>300</v>
      </c>
      <c r="S8" s="27">
        <v>-32.42</v>
      </c>
    </row>
    <row r="9" spans="1:19" ht="62.25" customHeight="1" x14ac:dyDescent="0.25">
      <c r="B9" s="9" t="s">
        <v>12</v>
      </c>
      <c r="C9" s="14"/>
      <c r="D9" s="15"/>
      <c r="E9" s="15"/>
      <c r="F9" s="15"/>
      <c r="G9" s="15"/>
      <c r="H9" s="15"/>
      <c r="I9" s="15"/>
      <c r="J9" s="15"/>
      <c r="K9" s="10" t="s">
        <v>12</v>
      </c>
      <c r="L9" s="16"/>
      <c r="M9" s="17"/>
      <c r="N9" s="17"/>
      <c r="O9" s="18"/>
      <c r="P9" s="18"/>
      <c r="Q9" s="18"/>
      <c r="R9" s="19"/>
      <c r="S9" s="19"/>
    </row>
    <row r="10" spans="1:19" ht="23.25" customHeight="1" x14ac:dyDescent="0.25">
      <c r="B10" s="24" t="s">
        <v>16</v>
      </c>
      <c r="C10" s="25">
        <f>(D8+E8+F8+G8)*1.19/100</f>
        <v>27.248262999999998</v>
      </c>
      <c r="D10" s="15"/>
      <c r="E10" s="15"/>
      <c r="F10" s="15"/>
      <c r="G10" s="15"/>
      <c r="H10" s="15"/>
      <c r="I10" s="15"/>
      <c r="J10" s="15"/>
      <c r="K10" s="24" t="s">
        <v>17</v>
      </c>
      <c r="L10" s="25">
        <f>(M8+N8+O8+P8)*1.34/100</f>
        <v>30.682918000000001</v>
      </c>
      <c r="M10" s="17"/>
      <c r="N10" s="17"/>
      <c r="O10" s="20"/>
      <c r="P10" s="20"/>
      <c r="Q10" s="20"/>
      <c r="R10" s="19"/>
      <c r="S10" s="19"/>
    </row>
    <row r="11" spans="1:19" ht="62.25" customHeight="1" x14ac:dyDescent="0.25">
      <c r="B11" s="9" t="s">
        <v>11</v>
      </c>
      <c r="C11" s="14"/>
      <c r="D11" s="15"/>
      <c r="E11" s="15"/>
      <c r="F11" s="15"/>
      <c r="G11" s="15"/>
      <c r="H11" s="15"/>
      <c r="I11" s="15"/>
      <c r="J11" s="15"/>
      <c r="K11" s="9" t="s">
        <v>11</v>
      </c>
      <c r="L11" s="14"/>
      <c r="M11" s="15"/>
      <c r="N11" s="15"/>
      <c r="O11" s="20"/>
      <c r="P11" s="20"/>
      <c r="Q11" s="20"/>
      <c r="R11" s="19"/>
      <c r="S11" s="19"/>
    </row>
    <row r="12" spans="1:19" ht="28.5" customHeight="1" x14ac:dyDescent="0.25">
      <c r="B12" s="24" t="s">
        <v>18</v>
      </c>
      <c r="C12" s="25">
        <f>(D8+E8+F8+G8)*1.97/100</f>
        <v>45.108468999999992</v>
      </c>
      <c r="D12" s="15"/>
      <c r="E12" s="15"/>
      <c r="F12" s="15"/>
      <c r="G12" s="15"/>
      <c r="H12" s="15"/>
      <c r="I12" s="15"/>
      <c r="J12" s="15"/>
      <c r="K12" s="24" t="s">
        <v>20</v>
      </c>
      <c r="L12" s="25">
        <f>(M8+N8+O8+P8)*2.21/100</f>
        <v>50.603917000000003</v>
      </c>
      <c r="M12" s="15"/>
      <c r="N12" s="15"/>
      <c r="O12" s="20"/>
      <c r="P12" s="20"/>
      <c r="Q12" s="20"/>
      <c r="R12" s="19"/>
      <c r="S12" s="19"/>
    </row>
    <row r="13" spans="1:19" ht="70.5" customHeight="1" x14ac:dyDescent="0.25">
      <c r="B13" s="9" t="s">
        <v>15</v>
      </c>
      <c r="C13" s="14"/>
      <c r="D13" s="15"/>
      <c r="E13" s="15"/>
      <c r="F13" s="15"/>
      <c r="G13" s="15"/>
      <c r="H13" s="15"/>
      <c r="I13" s="15"/>
      <c r="J13" s="15"/>
      <c r="K13" s="9" t="s">
        <v>15</v>
      </c>
      <c r="L13" s="14"/>
      <c r="M13" s="20"/>
      <c r="N13" s="20"/>
      <c r="O13" s="20"/>
      <c r="P13" s="20"/>
      <c r="Q13" s="20"/>
      <c r="R13" s="19"/>
      <c r="S13" s="19"/>
    </row>
    <row r="14" spans="1:19" ht="25.5" customHeight="1" x14ac:dyDescent="0.25">
      <c r="B14" s="24" t="s">
        <v>21</v>
      </c>
      <c r="C14" s="25">
        <f>(D8+E8+F8+G8)*2.5/100</f>
        <v>57.244250000000001</v>
      </c>
      <c r="D14" s="15"/>
      <c r="E14" s="15"/>
      <c r="F14" s="15"/>
      <c r="G14" s="15"/>
      <c r="H14" s="15"/>
      <c r="I14" s="15"/>
      <c r="J14" s="15"/>
      <c r="K14" s="24" t="s">
        <v>19</v>
      </c>
      <c r="L14" s="25">
        <f>(M8+N8+O8+P8)*2.81/100</f>
        <v>64.342537000000007</v>
      </c>
      <c r="M14" s="20"/>
      <c r="N14" s="20"/>
      <c r="O14" s="20"/>
      <c r="P14" s="20"/>
      <c r="Q14" s="20"/>
      <c r="R14" s="19"/>
      <c r="S14" s="19"/>
    </row>
    <row r="15" spans="1:19" ht="23.25" customHeight="1" x14ac:dyDescent="0.25">
      <c r="B15" s="3" t="s">
        <v>14</v>
      </c>
      <c r="C15" s="21"/>
      <c r="D15" s="15"/>
      <c r="E15" s="15"/>
      <c r="F15" s="15"/>
      <c r="G15" s="15"/>
      <c r="H15" s="15"/>
      <c r="I15" s="15"/>
      <c r="J15" s="15"/>
      <c r="K15" s="3" t="s">
        <v>14</v>
      </c>
      <c r="L15" s="21"/>
      <c r="M15" s="20"/>
      <c r="N15" s="20"/>
      <c r="O15" s="20"/>
      <c r="P15" s="20"/>
      <c r="Q15" s="20"/>
      <c r="R15" s="20"/>
      <c r="S15" s="20"/>
    </row>
    <row r="16" spans="1:19" ht="28.5" customHeight="1" x14ac:dyDescent="0.25">
      <c r="B16" s="26" t="s">
        <v>13</v>
      </c>
      <c r="C16" s="25">
        <f>(D8+E8+F8+G8)*0.31/100</f>
        <v>7.098287</v>
      </c>
      <c r="D16" s="15"/>
      <c r="E16" s="15"/>
      <c r="F16" s="15"/>
      <c r="G16" s="15"/>
      <c r="H16" s="15"/>
      <c r="I16" s="15"/>
      <c r="J16" s="15"/>
      <c r="K16" s="26" t="s">
        <v>13</v>
      </c>
      <c r="L16" s="25">
        <f>(M8+N8+O8+P8)*0.31/100</f>
        <v>7.098287</v>
      </c>
      <c r="M16" s="20"/>
      <c r="N16" s="20"/>
      <c r="O16" s="20"/>
      <c r="P16" s="20"/>
      <c r="Q16" s="20"/>
      <c r="R16" s="20"/>
      <c r="S16" s="20"/>
    </row>
    <row r="20" ht="22.5" customHeight="1" x14ac:dyDescent="0.25"/>
    <row r="22" ht="33.75" customHeight="1" x14ac:dyDescent="0.25"/>
  </sheetData>
  <mergeCells count="9">
    <mergeCell ref="B6:C8"/>
    <mergeCell ref="D6:F6"/>
    <mergeCell ref="M6:O6"/>
    <mergeCell ref="K6:L8"/>
    <mergeCell ref="G2:K2"/>
    <mergeCell ref="H6:J6"/>
    <mergeCell ref="D5:G5"/>
    <mergeCell ref="M5:P5"/>
    <mergeCell ref="Q6:S6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COMPARATIF CDG 27 - 2021 2022</vt:lpstr>
    </vt:vector>
  </TitlesOfParts>
  <Company>RELYENS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BASS Carole</dc:creator>
  <cp:lastModifiedBy>Jean-Philippe CERE TOMASI - CDG 27</cp:lastModifiedBy>
  <cp:lastPrinted>2021-11-24T09:33:16Z</cp:lastPrinted>
  <dcterms:created xsi:type="dcterms:W3CDTF">2020-09-14T12:21:52Z</dcterms:created>
  <dcterms:modified xsi:type="dcterms:W3CDTF">2021-12-02T08:46:13Z</dcterms:modified>
</cp:coreProperties>
</file>